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mc/Desktop/Kancelaria SC/BUK INVEST/MOCAK/transport 2026/"/>
    </mc:Choice>
  </mc:AlternateContent>
  <xr:revisionPtr revIDLastSave="0" documentId="8_{876FD9FB-E04C-A54E-80CF-0C2B508D5516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Kalkulacja ceny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D56" i="1" s="1"/>
  <c r="H56" i="1" s="1"/>
  <c r="C54" i="1"/>
  <c r="C52" i="1"/>
  <c r="C50" i="1"/>
  <c r="B56" i="1"/>
  <c r="B54" i="1"/>
  <c r="B52" i="1"/>
  <c r="E52" i="1" s="1"/>
  <c r="B50" i="1"/>
  <c r="E50" i="1" s="1"/>
  <c r="C41" i="1"/>
  <c r="C39" i="1"/>
  <c r="C37" i="1"/>
  <c r="C35" i="1"/>
  <c r="C33" i="1"/>
  <c r="B41" i="1"/>
  <c r="B39" i="1"/>
  <c r="B37" i="1"/>
  <c r="B35" i="1"/>
  <c r="B33" i="1"/>
  <c r="D48" i="1"/>
  <c r="H48" i="1" s="1"/>
  <c r="D54" i="1" l="1"/>
  <c r="H54" i="1" s="1"/>
  <c r="F52" i="1"/>
  <c r="H52" i="1" s="1"/>
  <c r="F50" i="1"/>
  <c r="H50" i="1" s="1"/>
  <c r="D52" i="1"/>
  <c r="D50" i="1"/>
  <c r="D57" i="1" l="1"/>
  <c r="D41" i="1"/>
  <c r="H41" i="1" s="1"/>
  <c r="D39" i="1"/>
  <c r="H39" i="1" s="1"/>
  <c r="E37" i="1"/>
  <c r="F37" i="1" s="1"/>
  <c r="H37" i="1" s="1"/>
  <c r="D37" i="1"/>
  <c r="E35" i="1"/>
  <c r="F35" i="1" s="1"/>
  <c r="H35" i="1" s="1"/>
  <c r="D35" i="1"/>
  <c r="D33" i="1"/>
  <c r="H33" i="1" s="1"/>
  <c r="D42" i="1" l="1"/>
  <c r="D26" i="1"/>
  <c r="H26" i="1" s="1"/>
  <c r="D24" i="1"/>
  <c r="H24" i="1" s="1"/>
  <c r="E22" i="1"/>
  <c r="F22" i="1" s="1"/>
  <c r="H22" i="1" s="1"/>
  <c r="D22" i="1"/>
  <c r="E20" i="1"/>
  <c r="F20" i="1" s="1"/>
  <c r="H20" i="1" s="1"/>
  <c r="D20" i="1"/>
  <c r="D18" i="1"/>
  <c r="H18" i="1" s="1"/>
  <c r="D27" i="1" l="1"/>
  <c r="D11" i="1"/>
  <c r="H11" i="1" s="1"/>
  <c r="D9" i="1"/>
  <c r="H9" i="1" s="1"/>
  <c r="E7" i="1"/>
  <c r="F7" i="1" s="1"/>
  <c r="H7" i="1" s="1"/>
  <c r="D7" i="1"/>
  <c r="E5" i="1"/>
  <c r="F5" i="1" s="1"/>
  <c r="H5" i="1" s="1"/>
  <c r="D5" i="1"/>
  <c r="D3" i="1"/>
  <c r="H3" i="1" s="1"/>
  <c r="D12" i="1" l="1"/>
</calcChain>
</file>

<file path=xl/sharedStrings.xml><?xml version="1.0" encoding="utf-8"?>
<sst xmlns="http://schemas.openxmlformats.org/spreadsheetml/2006/main" count="156" uniqueCount="39">
  <si>
    <t>Lp.</t>
  </si>
  <si>
    <t>Stawka podatku VAT</t>
  </si>
  <si>
    <t>Cena przyjęta na potrzeby kalkulacji oferty - jazda po Krakowie</t>
  </si>
  <si>
    <t>Cena netto za 1 kilometr jazdy po Polsce (bez kosztów paliwa)</t>
  </si>
  <si>
    <t>Cena brutto za 1 kilometr jazdy na terenie Polski (bez kosztów paliwa)</t>
  </si>
  <si>
    <t>Cena netto za 1 kilometr jazdy na terenie Polski wraz z kosztami paliwa</t>
  </si>
  <si>
    <t>Cena brutto za 1 kilometr jazdy na terenie Polski wraz z kosztami paliwa</t>
  </si>
  <si>
    <t>Ilość kilometrów jazdy na terenie Polski przyjęta na potrzeby kalkulacji oferty</t>
  </si>
  <si>
    <t>Cena netto za 1 kilometr jazdy poza granicami kraju (bez kosztów paliwa)</t>
  </si>
  <si>
    <t>Cena brutto za 1 kilometr jazdy poza granicami kraju (bez kosztów paliwa)</t>
  </si>
  <si>
    <t>Cena netto za 1 kilometr jazdy poza granicami kraju wraz z kosztami paliwa</t>
  </si>
  <si>
    <t>Cena brutto za 1 kilometr jazdy poza granicami kraju wraz z kosztami paliwa</t>
  </si>
  <si>
    <t>Ilość kilometrów jazdy poza granicami kraju przyjęta na potrzeby kalkulacji oferty</t>
  </si>
  <si>
    <t>INFORMACJE DODATKOWE</t>
  </si>
  <si>
    <t>Na potrzeby ustalenia wynagrodzenia Wykonawcy przyjęto średnie spalanie pojazdu, w litrach na 100 km:</t>
  </si>
  <si>
    <t>UWAGA Jest to wartość niezmienna dla danej części zamówienia przez cały okres jego realizacji i wynagrodzenie wykonawcy będzie ustalane z jej wykorzystaniem, niezależnie od tego jaki pojazd zostanie rzeczywiście użyty do realizacji zamówienia.</t>
  </si>
  <si>
    <r>
      <rPr>
        <b/>
        <sz val="13"/>
        <color indexed="8"/>
        <rFont val="Calibri"/>
        <family val="2"/>
        <charset val="238"/>
      </rPr>
      <t>UWAGA  Wykonawca wypełnia wyłącznie pola oznaczone kolorem zielonym</t>
    </r>
  </si>
  <si>
    <t>Na potrzeby kalkulacji ceny oferty przyjęto hurtową cenę paliwa w zł netto (bez VAT) za litr oleju napędowego:</t>
  </si>
  <si>
    <r>
      <rPr>
        <b/>
        <i/>
        <sz val="12"/>
        <color indexed="8"/>
        <rFont val="Calibri"/>
        <family val="2"/>
        <charset val="238"/>
      </rPr>
      <t xml:space="preserve">UWAGA Cena hurtowa oleju napędowego netto została wskazana w sposób hipotetyczny, na potrzeby kalkulacji ceny ofertowej. Ustalenie wynagrodzenia Wykonawcy w toku realizacji umowy będzie dokonywana w oparciu rozliczenie kilometrowe oraz cenę hurtową netto dla Oleju Napędowy Ekodiesel  w danym dniu publikowaną na stronie: </t>
    </r>
    <r>
      <rPr>
        <b/>
        <i/>
        <u/>
        <sz val="12"/>
        <color indexed="13"/>
        <rFont val="Calibri"/>
        <family val="2"/>
        <charset val="238"/>
      </rPr>
      <t>www.orlen.pl/pl/dla-biznesu/hurtowe-ceny-paliw</t>
    </r>
  </si>
  <si>
    <t>Cena netto za 1 godzinę jazdy po Krakowie</t>
  </si>
  <si>
    <t>Cena brutto za 1 godzinę jazdy po Krakowie</t>
  </si>
  <si>
    <t>Ilość godzin jazdy po Krakowie przyjęta na potrzeby kalkulacji oferty</t>
  </si>
  <si>
    <t>Cena brutto wynajmu za 1 metr sześcienny skrzyń za 24 godziny wynajmu</t>
  </si>
  <si>
    <t>Cena netto wynajmu za 1 metr sześcienny skrzyń za 24 godziny</t>
  </si>
  <si>
    <t>Ilość osobogodzin przyjęta na potrzeby kalkulacji</t>
  </si>
  <si>
    <t>Cena (brutto) przyjęta na potrzeby kalkulacji oferty - wynajem skrzyń</t>
  </si>
  <si>
    <t>Cena (brutto) przyjęta na potrzeby kalkulacji oferty - jazda poza granicami kraju</t>
  </si>
  <si>
    <t>Cena (brutto) przyjęta na potrzeby kalkulacji oferty - jazda na terenie Polski</t>
  </si>
  <si>
    <t>CAŁKOWITA CENA OFERTOWA (brutto):</t>
  </si>
  <si>
    <t>Ilość dób wynajmu skrzyń przyjęta na potrzeby kalkulacji oferty</t>
  </si>
  <si>
    <t>Cena netto za 1 osobogodzinę usługi specjalistycznego pakowania</t>
  </si>
  <si>
    <t xml:space="preserve">Cena brutto za 1 osobogidznę usługi specjalistycznego pakowania </t>
  </si>
  <si>
    <t>Cena (brutto) przyjęta na potrzeby kalkulacji - usługa specjalistycznego pakowania</t>
  </si>
  <si>
    <t>Ilość metrów sześciennych skrzyń (w ramach jednej doby) przyjęta na potrzeby kalkulacji oferty</t>
  </si>
  <si>
    <t>Cena (brutto) przyjęta na potrzeby kalkulacji oferty - jazda po Krakowie</t>
  </si>
  <si>
    <t>Załącznik 1A: KALKULACJA CENY OFERTY W ZAKRESIE CZĘSCI I PRZEDMIOTU ZAMÓWIENIA W ZAKRESIE PODSTAWOWYM</t>
  </si>
  <si>
    <t>Załącznik 1B: KALKULACJA CENY OFERTY W ZAKRESIE CZĘSCI II PRZEDMIOTU ZAMÓWIENIA DLA ZAKRESU PODSTAWOWEGO</t>
  </si>
  <si>
    <t>Załącznik 1C: KALKULACJA CENY OFERTY W ZAKRESIE CZĘSCI I PRZEDMIOTU ZAMÓWIENIA DLA PRAWA OPCJI</t>
  </si>
  <si>
    <t>Załącznik 1D: KALKULACJA CENY OFERTY W ZAKRESIE CZĘSCI II PRZEDMIOTU ZAMÓWIENIA DLA PRAWA OPCJI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</si>
</sst>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zł-415]"/>
    <numFmt numFmtId="165" formatCode="&quot; &quot;* #,##0.00&quot; km&quot;;&quot;-&quot;* #,##0.00&quot;    &quot;;&quot; &quot;* &quot;-&quot;??&quot;    &quot;"/>
    <numFmt numFmtId="166" formatCode="0.00\ [$zł-415]"/>
  </numFmts>
  <fonts count="11" x14ac:knownFonts="1">
    <font>
      <sz val="11"/>
      <color indexed="8"/>
      <name val="Calibri"/>
    </font>
    <font>
      <sz val="13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i/>
      <u/>
      <sz val="12"/>
      <color indexed="13"/>
      <name val="Calibri"/>
      <family val="2"/>
      <charset val="238"/>
    </font>
    <font>
      <sz val="14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65"/>
        <bgColor theme="0"/>
      </patternFill>
    </fill>
    <fill>
      <patternFill patternType="solid">
        <fgColor indexed="10"/>
        <bgColor theme="0"/>
      </patternFill>
    </fill>
    <fill>
      <patternFill patternType="solid">
        <fgColor rgb="FFF6BE98"/>
        <bgColor theme="0"/>
      </patternFill>
    </fill>
    <fill>
      <patternFill patternType="solid">
        <fgColor rgb="FFF6BE98"/>
        <bgColor auto="1"/>
      </patternFill>
    </fill>
    <fill>
      <patternFill patternType="solid">
        <fgColor rgb="FFF6BE98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</borders>
  <cellStyleXfs count="1">
    <xf numFmtId="0" fontId="0" fillId="0" borderId="0" applyNumberFormat="0" applyFill="0" applyBorder="0" applyProtection="0"/>
  </cellStyleXfs>
  <cellXfs count="58">
    <xf numFmtId="0" fontId="0" fillId="0" borderId="0" xfId="0"/>
    <xf numFmtId="0" fontId="0" fillId="0" borderId="0" xfId="0" applyNumberFormat="1"/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9" fontId="3" fillId="2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horizontal="right" vertical="center"/>
    </xf>
    <xf numFmtId="49" fontId="6" fillId="5" borderId="1" xfId="0" applyNumberFormat="1" applyFont="1" applyFill="1" applyBorder="1" applyAlignment="1">
      <alignment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/>
    </xf>
    <xf numFmtId="0" fontId="0" fillId="0" borderId="0" xfId="0" applyNumberFormat="1" applyFill="1"/>
    <xf numFmtId="49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horizontal="right" vertical="center"/>
    </xf>
    <xf numFmtId="164" fontId="3" fillId="0" borderId="4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49" fontId="6" fillId="4" borderId="1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5" xfId="0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3" fillId="6" borderId="9" xfId="0" applyNumberFormat="1" applyFont="1" applyFill="1" applyBorder="1" applyAlignment="1">
      <alignment horizontal="center" vertical="center" wrapText="1"/>
    </xf>
    <xf numFmtId="164" fontId="3" fillId="6" borderId="10" xfId="0" applyNumberFormat="1" applyFont="1" applyFill="1" applyBorder="1" applyAlignment="1">
      <alignment horizontal="right" vertical="center"/>
    </xf>
    <xf numFmtId="164" fontId="3" fillId="7" borderId="9" xfId="0" applyNumberFormat="1" applyFont="1" applyFill="1" applyBorder="1" applyAlignment="1">
      <alignment horizontal="right" vertical="center"/>
    </xf>
    <xf numFmtId="164" fontId="3" fillId="6" borderId="10" xfId="0" applyNumberFormat="1" applyFont="1" applyFill="1" applyBorder="1" applyAlignment="1">
      <alignment vertical="center"/>
    </xf>
    <xf numFmtId="0" fontId="3" fillId="7" borderId="9" xfId="0" applyNumberFormat="1" applyFont="1" applyFill="1" applyBorder="1" applyAlignment="1">
      <alignment vertical="center"/>
    </xf>
    <xf numFmtId="164" fontId="3" fillId="7" borderId="9" xfId="0" applyNumberFormat="1" applyFont="1" applyFill="1" applyBorder="1" applyAlignment="1">
      <alignment vertical="center"/>
    </xf>
    <xf numFmtId="9" fontId="3" fillId="8" borderId="9" xfId="0" applyNumberFormat="1" applyFont="1" applyFill="1" applyBorder="1" applyAlignment="1">
      <alignment horizontal="right" vertical="center"/>
    </xf>
    <xf numFmtId="164" fontId="3" fillId="8" borderId="9" xfId="0" applyNumberFormat="1" applyFont="1" applyFill="1" applyBorder="1" applyAlignment="1">
      <alignment horizontal="right" vertical="center"/>
    </xf>
    <xf numFmtId="164" fontId="3" fillId="9" borderId="1" xfId="0" applyNumberFormat="1" applyFont="1" applyFill="1" applyBorder="1" applyAlignment="1">
      <alignment vertical="center"/>
    </xf>
    <xf numFmtId="9" fontId="3" fillId="10" borderId="1" xfId="0" applyNumberFormat="1" applyFont="1" applyFill="1" applyBorder="1" applyAlignment="1">
      <alignment horizontal="right" vertical="center"/>
    </xf>
    <xf numFmtId="9" fontId="3" fillId="9" borderId="1" xfId="0" applyNumberFormat="1" applyFont="1" applyFill="1" applyBorder="1" applyAlignment="1">
      <alignment horizontal="right" vertical="center"/>
    </xf>
    <xf numFmtId="164" fontId="3" fillId="9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9CD90"/>
      <rgbColor rgb="FFF6BE98"/>
      <rgbColor rgb="FFFFFFFF"/>
      <rgbColor rgb="FFFFDF7F"/>
      <rgbColor rgb="FF0563C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6BE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len.pl/pl/dla-biznesu/hurtowe-ceny-paliw" TargetMode="External"/><Relationship Id="rId2" Type="http://schemas.openxmlformats.org/officeDocument/2006/relationships/hyperlink" Target="https://www.orlen.pl/pl/dla-biznesu/hurtowe-ceny-paliw" TargetMode="External"/><Relationship Id="rId1" Type="http://schemas.openxmlformats.org/officeDocument/2006/relationships/hyperlink" Target="https://www.orlen.pl/pl/dla-biznesu/hurtowe-ceny-pali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orlen.pl/pl/dla-biznesu/hurtowe-ceny-pali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showGridLines="0" tabSelected="1" zoomScale="75" zoomScaleNormal="80" workbookViewId="0">
      <selection activeCell="B3" sqref="B3"/>
    </sheetView>
  </sheetViews>
  <sheetFormatPr baseColWidth="10" defaultColWidth="8.83203125" defaultRowHeight="16.75" customHeight="1" x14ac:dyDescent="0.2"/>
  <cols>
    <col min="1" max="1" width="8.83203125" style="1" customWidth="1"/>
    <col min="2" max="2" width="33.5" style="1" customWidth="1"/>
    <col min="3" max="3" width="36.5" style="1" customWidth="1"/>
    <col min="4" max="8" width="37.1640625" style="1" customWidth="1"/>
    <col min="9" max="9" width="8.83203125" style="1" customWidth="1"/>
    <col min="10" max="16384" width="8.83203125" style="1"/>
  </cols>
  <sheetData>
    <row r="1" spans="1:8" ht="74" customHeight="1" x14ac:dyDescent="0.2">
      <c r="A1" s="2" t="s">
        <v>0</v>
      </c>
      <c r="B1" s="26" t="s">
        <v>35</v>
      </c>
      <c r="C1" s="27"/>
      <c r="D1" s="27"/>
      <c r="E1" s="27"/>
      <c r="F1" s="27"/>
      <c r="G1" s="27"/>
      <c r="H1" s="27"/>
    </row>
    <row r="2" spans="1:8" ht="89.25" customHeight="1" x14ac:dyDescent="0.2">
      <c r="A2" s="31">
        <v>1</v>
      </c>
      <c r="B2" s="18" t="s">
        <v>19</v>
      </c>
      <c r="C2" s="4" t="s">
        <v>1</v>
      </c>
      <c r="D2" s="18" t="s">
        <v>20</v>
      </c>
      <c r="E2" s="23"/>
      <c r="F2" s="23"/>
      <c r="G2" s="18" t="s">
        <v>21</v>
      </c>
      <c r="H2" s="4" t="s">
        <v>2</v>
      </c>
    </row>
    <row r="3" spans="1:8" ht="81" customHeight="1" x14ac:dyDescent="0.2">
      <c r="A3" s="27"/>
      <c r="B3" s="5">
        <v>0</v>
      </c>
      <c r="C3" s="6">
        <v>0</v>
      </c>
      <c r="D3" s="7">
        <f>B3*(1+C3)</f>
        <v>0</v>
      </c>
      <c r="E3" s="23"/>
      <c r="F3" s="24"/>
      <c r="G3" s="22">
        <v>35</v>
      </c>
      <c r="H3" s="8">
        <f>D3*G3</f>
        <v>0</v>
      </c>
    </row>
    <row r="4" spans="1:8" ht="104.25" customHeight="1" x14ac:dyDescent="0.2">
      <c r="A4" s="31">
        <v>2</v>
      </c>
      <c r="B4" s="10" t="s">
        <v>3</v>
      </c>
      <c r="C4" s="10" t="s">
        <v>1</v>
      </c>
      <c r="D4" s="10" t="s">
        <v>4</v>
      </c>
      <c r="E4" s="10" t="s">
        <v>5</v>
      </c>
      <c r="F4" s="10" t="s">
        <v>6</v>
      </c>
      <c r="G4" s="10" t="s">
        <v>7</v>
      </c>
      <c r="H4" s="4" t="s">
        <v>27</v>
      </c>
    </row>
    <row r="5" spans="1:8" ht="104.25" customHeight="1" x14ac:dyDescent="0.2">
      <c r="A5" s="27"/>
      <c r="B5" s="11">
        <v>0</v>
      </c>
      <c r="C5" s="6">
        <v>0</v>
      </c>
      <c r="D5" s="8">
        <f>B5*(1+C5)</f>
        <v>0</v>
      </c>
      <c r="E5" s="7">
        <f>B5+G13*G14/100</f>
        <v>0.76788999999999996</v>
      </c>
      <c r="F5" s="8">
        <f>E5+E5*C5</f>
        <v>0.76788999999999996</v>
      </c>
      <c r="G5" s="9">
        <v>11380</v>
      </c>
      <c r="H5" s="8">
        <f>G5*F5</f>
        <v>8738.5882000000001</v>
      </c>
    </row>
    <row r="6" spans="1:8" ht="104.25" customHeight="1" x14ac:dyDescent="0.2">
      <c r="A6" s="31">
        <v>3</v>
      </c>
      <c r="B6" s="10" t="s">
        <v>8</v>
      </c>
      <c r="C6" s="10" t="s">
        <v>1</v>
      </c>
      <c r="D6" s="10" t="s">
        <v>9</v>
      </c>
      <c r="E6" s="10" t="s">
        <v>10</v>
      </c>
      <c r="F6" s="10" t="s">
        <v>11</v>
      </c>
      <c r="G6" s="10" t="s">
        <v>12</v>
      </c>
      <c r="H6" s="4" t="s">
        <v>26</v>
      </c>
    </row>
    <row r="7" spans="1:8" ht="104.25" customHeight="1" x14ac:dyDescent="0.2">
      <c r="A7" s="27"/>
      <c r="B7" s="11">
        <v>0</v>
      </c>
      <c r="C7" s="6">
        <v>0</v>
      </c>
      <c r="D7" s="8">
        <f>B7*(1+C7)</f>
        <v>0</v>
      </c>
      <c r="E7" s="7">
        <f>B7+G13*G14/100</f>
        <v>0.76788999999999996</v>
      </c>
      <c r="F7" s="8">
        <f>E7+E7*C7</f>
        <v>0.76788999999999996</v>
      </c>
      <c r="G7" s="12">
        <v>24300</v>
      </c>
      <c r="H7" s="8">
        <f>G7*F7</f>
        <v>18659.726999999999</v>
      </c>
    </row>
    <row r="8" spans="1:8" s="17" customFormat="1" ht="104.25" customHeight="1" x14ac:dyDescent="0.2">
      <c r="A8" s="34">
        <v>4</v>
      </c>
      <c r="B8" s="19" t="s">
        <v>23</v>
      </c>
      <c r="C8" s="20" t="s">
        <v>1</v>
      </c>
      <c r="D8" s="19" t="s">
        <v>22</v>
      </c>
      <c r="E8" s="23"/>
      <c r="F8" s="19" t="s">
        <v>29</v>
      </c>
      <c r="G8" s="25" t="s">
        <v>33</v>
      </c>
      <c r="H8" s="19" t="s">
        <v>25</v>
      </c>
    </row>
    <row r="9" spans="1:8" ht="104.25" customHeight="1" x14ac:dyDescent="0.2">
      <c r="A9" s="35"/>
      <c r="B9" s="11">
        <v>0</v>
      </c>
      <c r="C9" s="6">
        <v>0</v>
      </c>
      <c r="D9" s="8">
        <f>B9*(1+C9)</f>
        <v>0</v>
      </c>
      <c r="E9" s="23"/>
      <c r="F9" s="22">
        <v>10</v>
      </c>
      <c r="G9" s="21">
        <v>5</v>
      </c>
      <c r="H9" s="8">
        <f>D9*G9*F9</f>
        <v>0</v>
      </c>
    </row>
    <row r="10" spans="1:8" ht="104.25" customHeight="1" x14ac:dyDescent="0.2">
      <c r="A10" s="36">
        <v>5</v>
      </c>
      <c r="B10" s="19" t="s">
        <v>30</v>
      </c>
      <c r="C10" s="19" t="s">
        <v>1</v>
      </c>
      <c r="D10" s="19" t="s">
        <v>31</v>
      </c>
      <c r="E10" s="23"/>
      <c r="F10" s="23"/>
      <c r="G10" s="19" t="s">
        <v>24</v>
      </c>
      <c r="H10" s="19" t="s">
        <v>32</v>
      </c>
    </row>
    <row r="11" spans="1:8" ht="104.25" customHeight="1" x14ac:dyDescent="0.2">
      <c r="A11" s="37"/>
      <c r="B11" s="11">
        <v>0</v>
      </c>
      <c r="C11" s="6">
        <v>0</v>
      </c>
      <c r="D11" s="8">
        <f>B11*(1+C11)</f>
        <v>0</v>
      </c>
      <c r="E11" s="23"/>
      <c r="F11" s="24"/>
      <c r="G11" s="21">
        <v>30</v>
      </c>
      <c r="H11" s="8">
        <f>D11*G11</f>
        <v>0</v>
      </c>
    </row>
    <row r="12" spans="1:8" ht="34" customHeight="1" x14ac:dyDescent="0.2">
      <c r="A12" s="32"/>
      <c r="B12" s="29" t="s">
        <v>28</v>
      </c>
      <c r="C12" s="27"/>
      <c r="D12" s="30">
        <f>H7+H5+H3+H9+H11</f>
        <v>27398.315199999997</v>
      </c>
      <c r="E12" s="32"/>
      <c r="F12" s="28" t="s">
        <v>13</v>
      </c>
      <c r="G12" s="27"/>
      <c r="H12" s="27"/>
    </row>
    <row r="13" spans="1:8" ht="165" customHeight="1" x14ac:dyDescent="0.2">
      <c r="A13" s="27"/>
      <c r="B13" s="27"/>
      <c r="C13" s="27"/>
      <c r="D13" s="27"/>
      <c r="E13" s="27"/>
      <c r="F13" s="13" t="s">
        <v>14</v>
      </c>
      <c r="G13" s="14">
        <v>17</v>
      </c>
      <c r="H13" s="15" t="s">
        <v>15</v>
      </c>
    </row>
    <row r="14" spans="1:8" ht="165" customHeight="1" x14ac:dyDescent="0.2">
      <c r="A14" s="3"/>
      <c r="B14" s="33" t="s">
        <v>16</v>
      </c>
      <c r="C14" s="27"/>
      <c r="D14" s="27"/>
      <c r="E14" s="27"/>
      <c r="F14" s="13" t="s">
        <v>17</v>
      </c>
      <c r="G14" s="16">
        <v>4.5170000000000003</v>
      </c>
      <c r="H14" s="15" t="s">
        <v>18</v>
      </c>
    </row>
    <row r="16" spans="1:8" ht="74" customHeight="1" x14ac:dyDescent="0.2">
      <c r="A16" s="2" t="s">
        <v>0</v>
      </c>
      <c r="B16" s="26" t="s">
        <v>36</v>
      </c>
      <c r="C16" s="27"/>
      <c r="D16" s="27"/>
      <c r="E16" s="27"/>
      <c r="F16" s="27"/>
      <c r="G16" s="27"/>
      <c r="H16" s="27"/>
    </row>
    <row r="17" spans="1:8" ht="89.25" customHeight="1" x14ac:dyDescent="0.2">
      <c r="A17" s="31">
        <v>1</v>
      </c>
      <c r="B17" s="4" t="s">
        <v>19</v>
      </c>
      <c r="C17" s="4" t="s">
        <v>1</v>
      </c>
      <c r="D17" s="4" t="s">
        <v>20</v>
      </c>
      <c r="E17" s="23"/>
      <c r="F17" s="23"/>
      <c r="G17" s="4" t="s">
        <v>21</v>
      </c>
      <c r="H17" s="4" t="s">
        <v>34</v>
      </c>
    </row>
    <row r="18" spans="1:8" ht="81" customHeight="1" x14ac:dyDescent="0.2">
      <c r="A18" s="27"/>
      <c r="B18" s="5">
        <v>0</v>
      </c>
      <c r="C18" s="6">
        <v>0</v>
      </c>
      <c r="D18" s="7">
        <f>B18*(1+C18)</f>
        <v>0</v>
      </c>
      <c r="E18" s="23"/>
      <c r="F18" s="24"/>
      <c r="G18" s="22">
        <v>10</v>
      </c>
      <c r="H18" s="8">
        <f>D18*G18</f>
        <v>0</v>
      </c>
    </row>
    <row r="19" spans="1:8" ht="104.25" customHeight="1" x14ac:dyDescent="0.2">
      <c r="A19" s="31">
        <v>2</v>
      </c>
      <c r="B19" s="10" t="s">
        <v>3</v>
      </c>
      <c r="C19" s="10" t="s">
        <v>1</v>
      </c>
      <c r="D19" s="10" t="s">
        <v>4</v>
      </c>
      <c r="E19" s="10" t="s">
        <v>5</v>
      </c>
      <c r="F19" s="10" t="s">
        <v>6</v>
      </c>
      <c r="G19" s="10" t="s">
        <v>7</v>
      </c>
      <c r="H19" s="4" t="s">
        <v>27</v>
      </c>
    </row>
    <row r="20" spans="1:8" ht="104.25" customHeight="1" x14ac:dyDescent="0.2">
      <c r="A20" s="27"/>
      <c r="B20" s="11">
        <v>0</v>
      </c>
      <c r="C20" s="6">
        <v>0</v>
      </c>
      <c r="D20" s="8">
        <f>B20*(1+C20)</f>
        <v>0</v>
      </c>
      <c r="E20" s="7">
        <f>B20+G28*G29/100</f>
        <v>0.99374000000000007</v>
      </c>
      <c r="F20" s="8">
        <f>E20+E20*C20</f>
        <v>0.99374000000000007</v>
      </c>
      <c r="G20" s="9">
        <v>500</v>
      </c>
      <c r="H20" s="8">
        <f>G20*F20</f>
        <v>496.87000000000006</v>
      </c>
    </row>
    <row r="21" spans="1:8" ht="104.25" customHeight="1" x14ac:dyDescent="0.2">
      <c r="A21" s="31">
        <v>3</v>
      </c>
      <c r="B21" s="10" t="s">
        <v>8</v>
      </c>
      <c r="C21" s="10" t="s">
        <v>1</v>
      </c>
      <c r="D21" s="10" t="s">
        <v>9</v>
      </c>
      <c r="E21" s="10" t="s">
        <v>10</v>
      </c>
      <c r="F21" s="10" t="s">
        <v>11</v>
      </c>
      <c r="G21" s="10" t="s">
        <v>12</v>
      </c>
      <c r="H21" s="4" t="s">
        <v>26</v>
      </c>
    </row>
    <row r="22" spans="1:8" ht="104.25" customHeight="1" x14ac:dyDescent="0.2">
      <c r="A22" s="38"/>
      <c r="B22" s="11">
        <v>0</v>
      </c>
      <c r="C22" s="6">
        <v>0</v>
      </c>
      <c r="D22" s="8">
        <f>B22*(1+C22)</f>
        <v>0</v>
      </c>
      <c r="E22" s="7">
        <f>B22+G28*G29/100</f>
        <v>0.99374000000000007</v>
      </c>
      <c r="F22" s="8">
        <f>E22+E22*C22</f>
        <v>0.99374000000000007</v>
      </c>
      <c r="G22" s="12">
        <v>500</v>
      </c>
      <c r="H22" s="8">
        <f>G22*F22</f>
        <v>496.87000000000006</v>
      </c>
    </row>
    <row r="23" spans="1:8" s="17" customFormat="1" ht="104.25" customHeight="1" x14ac:dyDescent="0.2">
      <c r="A23" s="39">
        <v>4</v>
      </c>
      <c r="B23" s="40" t="s">
        <v>23</v>
      </c>
      <c r="C23" s="41" t="s">
        <v>1</v>
      </c>
      <c r="D23" s="42" t="s">
        <v>22</v>
      </c>
      <c r="E23" s="23"/>
      <c r="F23" s="42" t="s">
        <v>29</v>
      </c>
      <c r="G23" s="25" t="s">
        <v>33</v>
      </c>
      <c r="H23" s="42" t="s">
        <v>25</v>
      </c>
    </row>
    <row r="24" spans="1:8" ht="104.25" customHeight="1" x14ac:dyDescent="0.2">
      <c r="A24" s="43"/>
      <c r="B24" s="44">
        <v>0</v>
      </c>
      <c r="C24" s="6">
        <v>0</v>
      </c>
      <c r="D24" s="8">
        <f>B24*(1+C24)</f>
        <v>0</v>
      </c>
      <c r="E24" s="23"/>
      <c r="F24" s="22">
        <v>10</v>
      </c>
      <c r="G24" s="21">
        <v>5</v>
      </c>
      <c r="H24" s="8">
        <f>D24*G24*F24</f>
        <v>0</v>
      </c>
    </row>
    <row r="25" spans="1:8" ht="104.25" customHeight="1" x14ac:dyDescent="0.2">
      <c r="A25" s="45">
        <v>5</v>
      </c>
      <c r="B25" s="40" t="s">
        <v>30</v>
      </c>
      <c r="C25" s="42" t="s">
        <v>1</v>
      </c>
      <c r="D25" s="42" t="s">
        <v>31</v>
      </c>
      <c r="E25" s="23"/>
      <c r="F25" s="23"/>
      <c r="G25" s="42" t="s">
        <v>24</v>
      </c>
      <c r="H25" s="42" t="s">
        <v>32</v>
      </c>
    </row>
    <row r="26" spans="1:8" ht="104.25" customHeight="1" x14ac:dyDescent="0.2">
      <c r="A26" s="37"/>
      <c r="B26" s="44">
        <v>0</v>
      </c>
      <c r="C26" s="6">
        <v>0</v>
      </c>
      <c r="D26" s="8">
        <f>B26*(1+C26)</f>
        <v>0</v>
      </c>
      <c r="E26" s="23"/>
      <c r="F26" s="24"/>
      <c r="G26" s="21">
        <v>10</v>
      </c>
      <c r="H26" s="8">
        <f>D26*G26</f>
        <v>0</v>
      </c>
    </row>
    <row r="27" spans="1:8" ht="34" customHeight="1" x14ac:dyDescent="0.2">
      <c r="A27" s="32"/>
      <c r="B27" s="29" t="s">
        <v>28</v>
      </c>
      <c r="C27" s="27"/>
      <c r="D27" s="30">
        <f>H22+H20+H18+H24+H26</f>
        <v>993.74000000000012</v>
      </c>
      <c r="E27" s="32"/>
      <c r="F27" s="28" t="s">
        <v>13</v>
      </c>
      <c r="G27" s="27"/>
      <c r="H27" s="27"/>
    </row>
    <row r="28" spans="1:8" ht="165" customHeight="1" x14ac:dyDescent="0.2">
      <c r="A28" s="27"/>
      <c r="B28" s="27"/>
      <c r="C28" s="27"/>
      <c r="D28" s="27"/>
      <c r="E28" s="27"/>
      <c r="F28" s="13" t="s">
        <v>14</v>
      </c>
      <c r="G28" s="14">
        <v>22</v>
      </c>
      <c r="H28" s="15" t="s">
        <v>15</v>
      </c>
    </row>
    <row r="29" spans="1:8" ht="165" customHeight="1" x14ac:dyDescent="0.2">
      <c r="A29" s="3"/>
      <c r="B29" s="33" t="s">
        <v>16</v>
      </c>
      <c r="C29" s="27"/>
      <c r="D29" s="27"/>
      <c r="E29" s="27"/>
      <c r="F29" s="13" t="s">
        <v>17</v>
      </c>
      <c r="G29" s="16">
        <v>4.5170000000000003</v>
      </c>
      <c r="H29" s="15" t="s">
        <v>18</v>
      </c>
    </row>
    <row r="31" spans="1:8" ht="74" customHeight="1" x14ac:dyDescent="0.2">
      <c r="A31" s="2" t="s">
        <v>0</v>
      </c>
      <c r="B31" s="26" t="s">
        <v>37</v>
      </c>
      <c r="C31" s="27"/>
      <c r="D31" s="27"/>
      <c r="E31" s="27"/>
      <c r="F31" s="27"/>
      <c r="G31" s="27"/>
      <c r="H31" s="27"/>
    </row>
    <row r="32" spans="1:8" ht="89.25" customHeight="1" x14ac:dyDescent="0.2">
      <c r="A32" s="31">
        <v>1</v>
      </c>
      <c r="B32" s="4" t="s">
        <v>19</v>
      </c>
      <c r="C32" s="4" t="s">
        <v>1</v>
      </c>
      <c r="D32" s="4" t="s">
        <v>20</v>
      </c>
      <c r="E32" s="23"/>
      <c r="F32" s="23"/>
      <c r="G32" s="4" t="s">
        <v>21</v>
      </c>
      <c r="H32" s="4" t="s">
        <v>2</v>
      </c>
    </row>
    <row r="33" spans="1:8" ht="81" customHeight="1" x14ac:dyDescent="0.2">
      <c r="A33" s="27"/>
      <c r="B33" s="57">
        <f>B3</f>
        <v>0</v>
      </c>
      <c r="C33" s="56">
        <f>C3</f>
        <v>0</v>
      </c>
      <c r="D33" s="7">
        <f>B33*(1+C33)</f>
        <v>0</v>
      </c>
      <c r="E33" s="23"/>
      <c r="F33" s="24"/>
      <c r="G33" s="22">
        <v>30</v>
      </c>
      <c r="H33" s="8">
        <f>D33*G33</f>
        <v>0</v>
      </c>
    </row>
    <row r="34" spans="1:8" ht="104.25" customHeight="1" x14ac:dyDescent="0.2">
      <c r="A34" s="31">
        <v>2</v>
      </c>
      <c r="B34" s="10" t="s">
        <v>3</v>
      </c>
      <c r="C34" s="10" t="s">
        <v>1</v>
      </c>
      <c r="D34" s="10" t="s">
        <v>4</v>
      </c>
      <c r="E34" s="10" t="s">
        <v>5</v>
      </c>
      <c r="F34" s="10" t="s">
        <v>6</v>
      </c>
      <c r="G34" s="10" t="s">
        <v>7</v>
      </c>
      <c r="H34" s="4" t="s">
        <v>27</v>
      </c>
    </row>
    <row r="35" spans="1:8" ht="104.25" customHeight="1" x14ac:dyDescent="0.2">
      <c r="A35" s="27"/>
      <c r="B35" s="57">
        <f>B5</f>
        <v>0</v>
      </c>
      <c r="C35" s="56">
        <f>C5</f>
        <v>0</v>
      </c>
      <c r="D35" s="8">
        <f>B35*(1+C35)</f>
        <v>0</v>
      </c>
      <c r="E35" s="7">
        <f>B35+G43*G44/100</f>
        <v>0.76788999999999996</v>
      </c>
      <c r="F35" s="8">
        <f>E35+E35*C35</f>
        <v>0.76788999999999996</v>
      </c>
      <c r="G35" s="9">
        <v>14250</v>
      </c>
      <c r="H35" s="8">
        <f>G35*F35</f>
        <v>10942.432499999999</v>
      </c>
    </row>
    <row r="36" spans="1:8" ht="104.25" customHeight="1" x14ac:dyDescent="0.2">
      <c r="A36" s="31">
        <v>3</v>
      </c>
      <c r="B36" s="10" t="s">
        <v>8</v>
      </c>
      <c r="C36" s="10" t="s">
        <v>1</v>
      </c>
      <c r="D36" s="10" t="s">
        <v>9</v>
      </c>
      <c r="E36" s="10" t="s">
        <v>10</v>
      </c>
      <c r="F36" s="10" t="s">
        <v>11</v>
      </c>
      <c r="G36" s="10" t="s">
        <v>12</v>
      </c>
      <c r="H36" s="4" t="s">
        <v>26</v>
      </c>
    </row>
    <row r="37" spans="1:8" ht="104.25" customHeight="1" x14ac:dyDescent="0.2">
      <c r="A37" s="27"/>
      <c r="B37" s="57">
        <f>B7</f>
        <v>0</v>
      </c>
      <c r="C37" s="56">
        <f>C7</f>
        <v>0</v>
      </c>
      <c r="D37" s="8">
        <f>B37*(1+C37)</f>
        <v>0</v>
      </c>
      <c r="E37" s="7">
        <f>B37+G43*G44/100</f>
        <v>0.76788999999999996</v>
      </c>
      <c r="F37" s="8">
        <f>E37+E37*C37</f>
        <v>0.76788999999999996</v>
      </c>
      <c r="G37" s="12">
        <v>36900</v>
      </c>
      <c r="H37" s="8">
        <f>G37*F37</f>
        <v>28335.141</v>
      </c>
    </row>
    <row r="38" spans="1:8" s="17" customFormat="1" ht="104.25" customHeight="1" x14ac:dyDescent="0.2">
      <c r="A38" s="34">
        <v>4</v>
      </c>
      <c r="B38" s="42" t="s">
        <v>23</v>
      </c>
      <c r="C38" s="41" t="s">
        <v>1</v>
      </c>
      <c r="D38" s="42" t="s">
        <v>22</v>
      </c>
      <c r="E38" s="23"/>
      <c r="F38" s="42" t="s">
        <v>29</v>
      </c>
      <c r="G38" s="25" t="s">
        <v>33</v>
      </c>
      <c r="H38" s="42" t="s">
        <v>25</v>
      </c>
    </row>
    <row r="39" spans="1:8" ht="104.25" customHeight="1" x14ac:dyDescent="0.2">
      <c r="A39" s="35"/>
      <c r="B39" s="57">
        <f>B9</f>
        <v>0</v>
      </c>
      <c r="C39" s="56">
        <f>C9</f>
        <v>0</v>
      </c>
      <c r="D39" s="8">
        <f>B39*(1+C39)</f>
        <v>0</v>
      </c>
      <c r="E39" s="23"/>
      <c r="F39" s="22">
        <v>10</v>
      </c>
      <c r="G39" s="21">
        <v>5</v>
      </c>
      <c r="H39" s="8">
        <f>D39*G39*F39</f>
        <v>0</v>
      </c>
    </row>
    <row r="40" spans="1:8" ht="104.25" customHeight="1" x14ac:dyDescent="0.2">
      <c r="A40" s="36">
        <v>5</v>
      </c>
      <c r="B40" s="42" t="s">
        <v>30</v>
      </c>
      <c r="C40" s="42" t="s">
        <v>1</v>
      </c>
      <c r="D40" s="42" t="s">
        <v>31</v>
      </c>
      <c r="E40" s="23"/>
      <c r="F40" s="23"/>
      <c r="G40" s="42" t="s">
        <v>24</v>
      </c>
      <c r="H40" s="42" t="s">
        <v>32</v>
      </c>
    </row>
    <row r="41" spans="1:8" ht="104.25" customHeight="1" x14ac:dyDescent="0.2">
      <c r="A41" s="37"/>
      <c r="B41" s="57">
        <f>B11</f>
        <v>0</v>
      </c>
      <c r="C41" s="56">
        <f>C11</f>
        <v>0</v>
      </c>
      <c r="D41" s="8">
        <f>B41*(1+C41)</f>
        <v>0</v>
      </c>
      <c r="E41" s="23"/>
      <c r="F41" s="24"/>
      <c r="G41" s="21">
        <v>30</v>
      </c>
      <c r="H41" s="8">
        <f>D41*G41</f>
        <v>0</v>
      </c>
    </row>
    <row r="42" spans="1:8" ht="34" customHeight="1" x14ac:dyDescent="0.2">
      <c r="A42" s="32"/>
      <c r="B42" s="29" t="s">
        <v>28</v>
      </c>
      <c r="C42" s="27"/>
      <c r="D42" s="30">
        <f>H37+H35+H33+H39+H41</f>
        <v>39277.573499999999</v>
      </c>
      <c r="E42" s="32"/>
      <c r="F42" s="28" t="s">
        <v>13</v>
      </c>
      <c r="G42" s="27"/>
      <c r="H42" s="27"/>
    </row>
    <row r="43" spans="1:8" ht="165" customHeight="1" x14ac:dyDescent="0.2">
      <c r="A43" s="27"/>
      <c r="B43" s="27"/>
      <c r="C43" s="27"/>
      <c r="D43" s="27"/>
      <c r="E43" s="27"/>
      <c r="F43" s="13" t="s">
        <v>14</v>
      </c>
      <c r="G43" s="14">
        <v>17</v>
      </c>
      <c r="H43" s="15" t="s">
        <v>15</v>
      </c>
    </row>
    <row r="44" spans="1:8" ht="165" customHeight="1" x14ac:dyDescent="0.2">
      <c r="A44" s="3"/>
      <c r="B44" s="33" t="s">
        <v>16</v>
      </c>
      <c r="C44" s="27"/>
      <c r="D44" s="27"/>
      <c r="E44" s="27"/>
      <c r="F44" s="13" t="s">
        <v>17</v>
      </c>
      <c r="G44" s="16">
        <v>4.5170000000000003</v>
      </c>
      <c r="H44" s="15" t="s">
        <v>18</v>
      </c>
    </row>
    <row r="46" spans="1:8" ht="74" customHeight="1" x14ac:dyDescent="0.2">
      <c r="A46" s="2" t="s">
        <v>0</v>
      </c>
      <c r="B46" s="26" t="s">
        <v>38</v>
      </c>
      <c r="C46" s="27"/>
      <c r="D46" s="27"/>
      <c r="E46" s="27"/>
      <c r="F46" s="27"/>
      <c r="G46" s="27"/>
      <c r="H46" s="27"/>
    </row>
    <row r="47" spans="1:8" ht="89.25" customHeight="1" x14ac:dyDescent="0.2">
      <c r="A47" s="31">
        <v>1</v>
      </c>
      <c r="B47" s="46" t="s">
        <v>19</v>
      </c>
      <c r="C47" s="46" t="s">
        <v>1</v>
      </c>
      <c r="D47" s="46" t="s">
        <v>20</v>
      </c>
      <c r="E47" s="47"/>
      <c r="F47" s="47"/>
      <c r="G47" s="46" t="s">
        <v>21</v>
      </c>
      <c r="H47" s="46" t="s">
        <v>34</v>
      </c>
    </row>
    <row r="48" spans="1:8" ht="81" customHeight="1" x14ac:dyDescent="0.2">
      <c r="A48" s="27"/>
      <c r="B48" s="53">
        <v>0</v>
      </c>
      <c r="C48" s="52">
        <v>0</v>
      </c>
      <c r="D48" s="48">
        <f>B48*(1+C48)</f>
        <v>0</v>
      </c>
      <c r="E48" s="47"/>
      <c r="F48" s="49"/>
      <c r="G48" s="50">
        <v>0</v>
      </c>
      <c r="H48" s="51">
        <f>D48*G48</f>
        <v>0</v>
      </c>
    </row>
    <row r="49" spans="1:8" ht="104.25" customHeight="1" x14ac:dyDescent="0.2">
      <c r="A49" s="31">
        <v>2</v>
      </c>
      <c r="B49" s="10" t="s">
        <v>3</v>
      </c>
      <c r="C49" s="10" t="s">
        <v>1</v>
      </c>
      <c r="D49" s="10" t="s">
        <v>4</v>
      </c>
      <c r="E49" s="10" t="s">
        <v>5</v>
      </c>
      <c r="F49" s="10" t="s">
        <v>6</v>
      </c>
      <c r="G49" s="10" t="s">
        <v>7</v>
      </c>
      <c r="H49" s="4" t="s">
        <v>27</v>
      </c>
    </row>
    <row r="50" spans="1:8" ht="104.25" customHeight="1" x14ac:dyDescent="0.2">
      <c r="A50" s="27"/>
      <c r="B50" s="54">
        <f>B20</f>
        <v>0</v>
      </c>
      <c r="C50" s="55">
        <f>C20</f>
        <v>0</v>
      </c>
      <c r="D50" s="8">
        <f>B50*(1+C50)</f>
        <v>0</v>
      </c>
      <c r="E50" s="7">
        <f>B50+G58*G59/100</f>
        <v>0.99374000000000007</v>
      </c>
      <c r="F50" s="8">
        <f>E50+E50*C50</f>
        <v>0.99374000000000007</v>
      </c>
      <c r="G50" s="9">
        <v>850</v>
      </c>
      <c r="H50" s="8">
        <f>G50*F50</f>
        <v>844.67900000000009</v>
      </c>
    </row>
    <row r="51" spans="1:8" ht="104.25" customHeight="1" x14ac:dyDescent="0.2">
      <c r="A51" s="31">
        <v>3</v>
      </c>
      <c r="B51" s="10" t="s">
        <v>8</v>
      </c>
      <c r="C51" s="10" t="s">
        <v>1</v>
      </c>
      <c r="D51" s="10" t="s">
        <v>9</v>
      </c>
      <c r="E51" s="10" t="s">
        <v>10</v>
      </c>
      <c r="F51" s="10" t="s">
        <v>11</v>
      </c>
      <c r="G51" s="10" t="s">
        <v>12</v>
      </c>
      <c r="H51" s="4" t="s">
        <v>26</v>
      </c>
    </row>
    <row r="52" spans="1:8" ht="104.25" customHeight="1" x14ac:dyDescent="0.2">
      <c r="A52" s="38"/>
      <c r="B52" s="54">
        <f>B22</f>
        <v>0</v>
      </c>
      <c r="C52" s="56">
        <f>C22</f>
        <v>0</v>
      </c>
      <c r="D52" s="8">
        <f>B52*(1+C52)</f>
        <v>0</v>
      </c>
      <c r="E52" s="7">
        <f>B52+G58*G59/100</f>
        <v>0.99374000000000007</v>
      </c>
      <c r="F52" s="8">
        <f>E52+E52*C52</f>
        <v>0.99374000000000007</v>
      </c>
      <c r="G52" s="12">
        <v>1650</v>
      </c>
      <c r="H52" s="8">
        <f>G52*F52</f>
        <v>1639.671</v>
      </c>
    </row>
    <row r="53" spans="1:8" s="17" customFormat="1" ht="104.25" customHeight="1" x14ac:dyDescent="0.2">
      <c r="A53" s="39">
        <v>4</v>
      </c>
      <c r="B53" s="40" t="s">
        <v>23</v>
      </c>
      <c r="C53" s="41" t="s">
        <v>1</v>
      </c>
      <c r="D53" s="42" t="s">
        <v>22</v>
      </c>
      <c r="E53" s="23"/>
      <c r="F53" s="42" t="s">
        <v>29</v>
      </c>
      <c r="G53" s="25" t="s">
        <v>33</v>
      </c>
      <c r="H53" s="42" t="s">
        <v>25</v>
      </c>
    </row>
    <row r="54" spans="1:8" ht="104.25" customHeight="1" x14ac:dyDescent="0.2">
      <c r="A54" s="43"/>
      <c r="B54" s="54">
        <f>B24</f>
        <v>0</v>
      </c>
      <c r="C54" s="56">
        <f>C24</f>
        <v>0</v>
      </c>
      <c r="D54" s="8">
        <f>B54*(1+C54)</f>
        <v>0</v>
      </c>
      <c r="E54" s="23"/>
      <c r="F54" s="22">
        <v>10</v>
      </c>
      <c r="G54" s="21">
        <v>5</v>
      </c>
      <c r="H54" s="8">
        <f>D54*G54*F54</f>
        <v>0</v>
      </c>
    </row>
    <row r="55" spans="1:8" ht="104.25" customHeight="1" x14ac:dyDescent="0.2">
      <c r="A55" s="45">
        <v>5</v>
      </c>
      <c r="B55" s="40" t="s">
        <v>30</v>
      </c>
      <c r="C55" s="42" t="s">
        <v>1</v>
      </c>
      <c r="D55" s="42" t="s">
        <v>31</v>
      </c>
      <c r="E55" s="23"/>
      <c r="F55" s="23"/>
      <c r="G55" s="42" t="s">
        <v>24</v>
      </c>
      <c r="H55" s="42" t="s">
        <v>32</v>
      </c>
    </row>
    <row r="56" spans="1:8" ht="104.25" customHeight="1" x14ac:dyDescent="0.2">
      <c r="A56" s="37"/>
      <c r="B56" s="54">
        <f>B26</f>
        <v>0</v>
      </c>
      <c r="C56" s="56">
        <f>C26</f>
        <v>0</v>
      </c>
      <c r="D56" s="8">
        <f>B56*(1+C56)</f>
        <v>0</v>
      </c>
      <c r="E56" s="23"/>
      <c r="F56" s="24"/>
      <c r="G56" s="21">
        <v>10</v>
      </c>
      <c r="H56" s="8">
        <f>D56*G56</f>
        <v>0</v>
      </c>
    </row>
    <row r="57" spans="1:8" ht="34" customHeight="1" x14ac:dyDescent="0.2">
      <c r="A57" s="32"/>
      <c r="B57" s="29" t="s">
        <v>28</v>
      </c>
      <c r="C57" s="27"/>
      <c r="D57" s="30">
        <f>H52+H50+H48+H54+H56</f>
        <v>2484.3500000000004</v>
      </c>
      <c r="E57" s="32"/>
      <c r="F57" s="28" t="s">
        <v>13</v>
      </c>
      <c r="G57" s="27"/>
      <c r="H57" s="27"/>
    </row>
    <row r="58" spans="1:8" ht="165" customHeight="1" x14ac:dyDescent="0.2">
      <c r="A58" s="27"/>
      <c r="B58" s="27"/>
      <c r="C58" s="27"/>
      <c r="D58" s="27"/>
      <c r="E58" s="27"/>
      <c r="F58" s="13" t="s">
        <v>14</v>
      </c>
      <c r="G58" s="14">
        <v>22</v>
      </c>
      <c r="H58" s="15" t="s">
        <v>15</v>
      </c>
    </row>
    <row r="59" spans="1:8" ht="165" customHeight="1" x14ac:dyDescent="0.2">
      <c r="A59" s="3"/>
      <c r="B59" s="33" t="s">
        <v>16</v>
      </c>
      <c r="C59" s="27"/>
      <c r="D59" s="27"/>
      <c r="E59" s="27"/>
      <c r="F59" s="13" t="s">
        <v>17</v>
      </c>
      <c r="G59" s="16">
        <v>4.5170000000000003</v>
      </c>
      <c r="H59" s="15" t="s">
        <v>18</v>
      </c>
    </row>
  </sheetData>
  <mergeCells count="48">
    <mergeCell ref="A57:A58"/>
    <mergeCell ref="B57:C58"/>
    <mergeCell ref="D57:D58"/>
    <mergeCell ref="E57:E59"/>
    <mergeCell ref="F57:H57"/>
    <mergeCell ref="B59:D59"/>
    <mergeCell ref="A47:A48"/>
    <mergeCell ref="A49:A50"/>
    <mergeCell ref="A51:A52"/>
    <mergeCell ref="A53:A54"/>
    <mergeCell ref="A55:A56"/>
    <mergeCell ref="D42:D43"/>
    <mergeCell ref="E42:E44"/>
    <mergeCell ref="F42:H42"/>
    <mergeCell ref="B44:D44"/>
    <mergeCell ref="B46:H46"/>
    <mergeCell ref="A36:A37"/>
    <mergeCell ref="A38:A39"/>
    <mergeCell ref="A40:A41"/>
    <mergeCell ref="A42:A43"/>
    <mergeCell ref="B42:C43"/>
    <mergeCell ref="F27:H27"/>
    <mergeCell ref="B29:D29"/>
    <mergeCell ref="B31:H31"/>
    <mergeCell ref="A32:A33"/>
    <mergeCell ref="A34:A35"/>
    <mergeCell ref="A25:A26"/>
    <mergeCell ref="A27:A28"/>
    <mergeCell ref="B27:C28"/>
    <mergeCell ref="D27:D28"/>
    <mergeCell ref="E27:E29"/>
    <mergeCell ref="B16:H16"/>
    <mergeCell ref="A17:A18"/>
    <mergeCell ref="A19:A20"/>
    <mergeCell ref="A21:A22"/>
    <mergeCell ref="A23:A24"/>
    <mergeCell ref="B1:H1"/>
    <mergeCell ref="F12:H12"/>
    <mergeCell ref="B12:C13"/>
    <mergeCell ref="D12:D13"/>
    <mergeCell ref="A2:A3"/>
    <mergeCell ref="A4:A5"/>
    <mergeCell ref="A6:A7"/>
    <mergeCell ref="E12:E14"/>
    <mergeCell ref="A12:A13"/>
    <mergeCell ref="B14:D14"/>
    <mergeCell ref="A8:A9"/>
    <mergeCell ref="A10:A11"/>
  </mergeCells>
  <hyperlinks>
    <hyperlink ref="H14" r:id="rId1" display="www.orlen.pl/pl/dla-biznesu/hurtowe-ceny-paliw" xr:uid="{00000000-0004-0000-0000-000000000000}"/>
    <hyperlink ref="H29" r:id="rId2" display="www.orlen.pl/pl/dla-biznesu/hurtowe-ceny-paliw" xr:uid="{DC67F25B-8432-BB4B-945D-C318C197C674}"/>
    <hyperlink ref="H44" r:id="rId3" display="www.orlen.pl/pl/dla-biznesu/hurtowe-ceny-paliw" xr:uid="{73672641-760A-6E41-A114-6C771024AE1D}"/>
    <hyperlink ref="H59" r:id="rId4" display="www.orlen.pl/pl/dla-biznesu/hurtowe-ceny-paliw" xr:uid="{D69B27DF-0413-BA46-95C1-F90100AB9656}"/>
  </hyperlinks>
  <pageMargins left="0.7" right="0.7" top="0.75" bottom="0.75" header="0.3" footer="0.3"/>
  <pageSetup orientation="portrait" r:id="rId5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ceny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Majka</dc:creator>
  <cp:lastModifiedBy>Szymon Tarapata</cp:lastModifiedBy>
  <dcterms:created xsi:type="dcterms:W3CDTF">2025-01-17T15:28:01Z</dcterms:created>
  <dcterms:modified xsi:type="dcterms:W3CDTF">2026-01-09T12:33:29Z</dcterms:modified>
</cp:coreProperties>
</file>